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ighted_Matrix" sheetId="1" state="visible" r:id="rId3"/>
    <sheet name="Constraints_Check" sheetId="2" state="visible" r:id="rId4"/>
    <sheet name="TCO" sheetId="3" state="visible" r:id="rId5"/>
    <sheet name="Vendor_Criteria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<sst xmlns="http://schemas.openxmlformats.org/spreadsheetml/2006/main" count="149" uniqueCount="97">
  <si>
    <t xml:space="preserve">Technology Options and Investment Evaluation Matrix</t>
  </si>
  <si>
    <t xml:space="preserve">Scores 1-5 (5 = best; for risk criteria 5 = lowest risk). Blue cells are editable judgments; totals are formulas.</t>
  </si>
  <si>
    <t xml:space="preserve">Criterion</t>
  </si>
  <si>
    <t xml:space="preserve">Weight</t>
  </si>
  <si>
    <t xml:space="preserve">A: Process improvement</t>
  </si>
  <si>
    <t xml:space="preserve">B: Cloud ERP</t>
  </si>
  <si>
    <t xml:space="preserve">C: ERP + analytics</t>
  </si>
  <si>
    <t xml:space="preserve">P: Phased route (A now, gated ERP)</t>
  </si>
  <si>
    <t xml:space="preserve">Rationale</t>
  </si>
  <si>
    <t xml:space="preserve">Financial return (NPV, IRR, payback, board hurdles)</t>
  </si>
  <si>
    <t xml:space="preserve">Base NPV: A +RM 0.36m; B -0.09m; C -1.26m; P -0.11m (before commercial terms). See model.</t>
  </si>
  <si>
    <t xml:space="preserve">Fit to root causes (data, controls, integration)</t>
  </si>
  <si>
    <t xml:space="preserve">Root causes are master data, control discipline and fragmentation; P addresses all three in the right order.</t>
  </si>
  <si>
    <t xml:space="preserve">Implementation risk</t>
  </si>
  <si>
    <t xml:space="preserve">C: 14-month go-live incl. selection, advanced planning on immature data. P de-risks migration by cleaning data first.</t>
  </si>
  <si>
    <t xml:space="preserve">Production continuity</t>
  </si>
  <si>
    <t xml:space="preserve">Phased plant cutover (Plant B first) and weekend loads in P; C touches scheduling logic at both plants simultaneously.</t>
  </si>
  <si>
    <t xml:space="preserve">Capacity of 3-person IT team</t>
  </si>
  <si>
    <t xml:space="preserve">C needs ~2 extra FTE equivalent; backfill and retained partner required for B/P.</t>
  </si>
  <si>
    <t xml:space="preserve">Scalability and growth readiness</t>
  </si>
  <si>
    <t xml:space="preserve">Spreadsheet-based A hits a ceiling around 2-plant, 2,850-SKU complexity as volume grows.</t>
  </si>
  <si>
    <t xml:space="preserve">Cybersecurity and data governance</t>
  </si>
  <si>
    <t xml:space="preserve">Reputable cloud ERP gives role-based access, audit trail; A leaves data in spreadsheets.</t>
  </si>
  <si>
    <t xml:space="preserve">Budget and board constraints (&lt;= RM 1.5m, &lt;= 12 months)</t>
  </si>
  <si>
    <t xml:space="preserve">C breaches cap on a loaded basis (RM 1.93m) and horizon (month 14).</t>
  </si>
  <si>
    <t xml:space="preserve">Weighted score (out of 5)</t>
  </si>
  <si>
    <t xml:space="preserve">Rank</t>
  </si>
  <si>
    <t xml:space="preserve">Reading: A scores highest because it is cheap and low-risk, but it scores 1 on scalability. The recommendation is therefore A now (committed) with a pre-defined, gated option to proceed to the ERP core (P) - not A forever, and not B or C today.</t>
  </si>
  <si>
    <t xml:space="preserve">Feasibility against client constraints</t>
  </si>
  <si>
    <t xml:space="preserve">Status: PASS / CONDITIONAL / FAIL</t>
  </si>
  <si>
    <t xml:space="preserve">Constraint</t>
  </si>
  <si>
    <t xml:space="preserve">A</t>
  </si>
  <si>
    <t xml:space="preserve">B</t>
  </si>
  <si>
    <t xml:space="preserve">C</t>
  </si>
  <si>
    <t xml:space="preserve">P</t>
  </si>
  <si>
    <t xml:space="preserve">Evidence / condition</t>
  </si>
  <si>
    <t xml:space="preserve">Both plants operational throughout</t>
  </si>
  <si>
    <t xml:space="preserve">PASS</t>
  </si>
  <si>
    <t xml:space="preserve">CONDITIONAL</t>
  </si>
  <si>
    <t xml:space="preserve">FAIL</t>
  </si>
  <si>
    <t xml:space="preserve">B/P: wave cutover, Plant B first, parallel run 4 weeks, weekend loads. C: advanced scheduling change in both plants at once.</t>
  </si>
  <si>
    <t xml:space="preserve">Historical data preserved</t>
  </si>
  <si>
    <t xml:space="preserve">Migrate 3 years of transactions + all open documents; archive older data read-only; reconcile to ledger.</t>
  </si>
  <si>
    <t xml:space="preserve">No extended training removal from production</t>
  </si>
  <si>
    <t xml:space="preserve">Max 4 hrs/week/employee, shift-based sessions, super-users; C needs ~40% more training hours.</t>
  </si>
  <si>
    <t xml:space="preserve">Cybersecurity controls (access, backup, IR, vendor assurance)</t>
  </si>
  <si>
    <t xml:space="preserve">A needs MFA/backup upgrades regardless. B/C/P: SOC 2 / ISO 27001 vendor evidence, SSO+MFA, role-based access, tested restore.</t>
  </si>
  <si>
    <t xml:space="preserve">Initial investment &lt; RM 1.5m (fully loaded, Base)</t>
  </si>
  <si>
    <t xml:space="preserve">Loaded base: A 0.27m; B 1.19m; P 1.32m; C 1.93m (vendor 1.32m + 19.5% overrun + backfill + hardware + cyber).</t>
  </si>
  <si>
    <t xml:space="preserve">Downside budget headroom (40% overrun)</t>
  </si>
  <si>
    <t xml:space="preserve">Downside loaded: A 0.30m; B 1.40m; P 1.54m (breaches by RM 0.04m - cap on commitment); C 2.36m.</t>
  </si>
  <si>
    <t xml:space="preserve">Implementation within 12 months</t>
  </si>
  <si>
    <t xml:space="preserve">B go-live ~month 11 incl. selection; P month 12; C month 14.</t>
  </si>
  <si>
    <t xml:space="preserve">Management capacity (3 IT staff)</t>
  </si>
  <si>
    <t xml:space="preserve">Requires named business process owners, ERP partner PMO, backfill for key users, 1 ERP admin hire/contractor.</t>
  </si>
  <si>
    <t xml:space="preserve">Five-year total cost of ownership (Base case, RM)</t>
  </si>
  <si>
    <t xml:space="preserve">Values from the Five-Year Financial Model (Base). TCO excludes benefits.</t>
  </si>
  <si>
    <t xml:space="preserve">Component</t>
  </si>
  <si>
    <t xml:space="preserve">Vendor/implementation estimate</t>
  </si>
  <si>
    <t xml:space="preserve">Overrun allowance (Base)</t>
  </si>
  <si>
    <t xml:space="preserve">Internal backfill, cyber set-up, hardware</t>
  </si>
  <si>
    <t xml:space="preserve">Recurring: licences &amp; support (5 yrs, inflated)</t>
  </si>
  <si>
    <t xml:space="preserve">Recurring: ERP admin, cyber &amp; governance (5 yrs)</t>
  </si>
  <si>
    <t xml:space="preserve">Five-year TCO</t>
  </si>
  <si>
    <t xml:space="preserve">Initial investment (loaded)</t>
  </si>
  <si>
    <t xml:space="preserve">Headroom to RM 1.5m cap</t>
  </si>
  <si>
    <t xml:space="preserve">5-yr TCO as % of 2026 revenue (RM 48.6m)</t>
  </si>
  <si>
    <t xml:space="preserve">Vendor evaluation criteria and RFP scorecard</t>
  </si>
  <si>
    <t xml:space="preserve">Score each shortlisted vendor 1-5; weights are editable.</t>
  </si>
  <si>
    <t xml:space="preserve">Category</t>
  </si>
  <si>
    <t xml:space="preserve">Vendor 1</t>
  </si>
  <si>
    <t xml:space="preserve">Vendor 2</t>
  </si>
  <si>
    <t xml:space="preserve">Vendor 3</t>
  </si>
  <si>
    <t xml:space="preserve">Pass/fail gate?</t>
  </si>
  <si>
    <t xml:space="preserve">Functional fit</t>
  </si>
  <si>
    <t xml:space="preserve">Multi-plant inventory, bin/lot control, MRP-lite, shop-floor reporting</t>
  </si>
  <si>
    <t xml:space="preserve">Y</t>
  </si>
  <si>
    <t xml:space="preserve">Lot traceability and revision control (automotive / semiconductor customers)</t>
  </si>
  <si>
    <t xml:space="preserve">Malaysian statutory: SST, e-invoicing (MyInvois), multi-currency SGD/THB/VND - confirm current phase</t>
  </si>
  <si>
    <t xml:space="preserve">Security</t>
  </si>
  <si>
    <t xml:space="preserve">Vendor assurance (ISO 27001 / SOC 2), SSO + MFA, role-based access, audit trail, encryption</t>
  </si>
  <si>
    <t xml:space="preserve">Backup/DR: RPO &lt;= 4h, RTO &lt;= 8h, data residency, exit/data-return clause</t>
  </si>
  <si>
    <t xml:space="preserve">Commercial</t>
  </si>
  <si>
    <t xml:space="preserve">Fixed-price implementation with milestone payments and 15% holdback</t>
  </si>
  <si>
    <t xml:space="preserve">N</t>
  </si>
  <si>
    <t xml:space="preserve">Licence cap: price increase &lt;= 3% p.a. for 3 years; user-tier flexibility</t>
  </si>
  <si>
    <t xml:space="preserve">Delivery</t>
  </si>
  <si>
    <t xml:space="preserve">Partner references in Malaysian SME manufacturing (&gt;= 3), local support hours</t>
  </si>
  <si>
    <t xml:space="preserve">Data migration tooling and cleansing support</t>
  </si>
  <si>
    <t xml:space="preserve">Implementation plan with plant-by-plant cutover and rollback</t>
  </si>
  <si>
    <t xml:space="preserve">Scalability</t>
  </si>
  <si>
    <t xml:space="preserve">Open APIs; add-on BI / planning module available later without re-platforming</t>
  </si>
  <si>
    <t xml:space="preserve">Usability</t>
  </si>
  <si>
    <t xml:space="preserve">Mobile/scanner support, role-based screens, training content</t>
  </si>
  <si>
    <t xml:space="preserve">Integration</t>
  </si>
  <si>
    <t xml:space="preserve">Connector to existing accounting software or finance module migration path</t>
  </si>
  <si>
    <t xml:space="preserve">Weighted score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</si>
</sst>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%"/>
    <numFmt numFmtId="166" formatCode="0"/>
    <numFmt numFmtId="167" formatCode="0.00"/>
    <numFmt numFmtId="168" formatCode="#,##0"/>
    <numFmt numFmtId="169" formatCode="#,##0;\(#,##0\)"/>
    <numFmt numFmtId="170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A4D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4D"/>
        <bgColor rgb="FF003366"/>
      </patternFill>
    </fill>
    <fill>
      <patternFill patternType="solid">
        <fgColor rgb="FFE8EE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8D8"/>
        </patternFill>
      </fill>
    </dxf>
    <dxf>
      <fill>
        <patternFill>
          <bgColor rgb="FFFBE8B8"/>
        </patternFill>
      </fill>
    </dxf>
    <dxf>
      <fill>
        <patternFill>
          <bgColor rgb="FFF4C7B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BE8B8"/>
      <rgbColor rgb="FFE8EE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8D8"/>
      <rgbColor rgb="FFFFFF99"/>
      <rgbColor rgb="FF99CCFF"/>
      <rgbColor rgb="FFFF99CC"/>
      <rgbColor rgb="FFCC99FF"/>
      <rgbColor rgb="FFF4C7BD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3A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9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22"/>
    <col collapsed="false" customWidth="true" hidden="false" outlineLevel="0" max="7" min="7" style="0" width="9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30" hidden="false" customHeight="true" outlineLevel="0" collapsed="false">
      <c r="A5" s="4" t="s">
        <v>9</v>
      </c>
      <c r="B5" s="5" t="n">
        <v>0.25</v>
      </c>
      <c r="C5" s="6" t="n">
        <v>5</v>
      </c>
      <c r="D5" s="6" t="n">
        <v>2</v>
      </c>
      <c r="E5" s="6" t="n">
        <v>1</v>
      </c>
      <c r="F5" s="6" t="n">
        <v>3</v>
      </c>
      <c r="G5" s="4" t="s">
        <v>10</v>
      </c>
    </row>
    <row r="6" customFormat="false" ht="30" hidden="false" customHeight="true" outlineLevel="0" collapsed="false">
      <c r="A6" s="4" t="s">
        <v>11</v>
      </c>
      <c r="B6" s="5" t="n">
        <v>0.15</v>
      </c>
      <c r="C6" s="6" t="n">
        <v>3</v>
      </c>
      <c r="D6" s="6" t="n">
        <v>4</v>
      </c>
      <c r="E6" s="6" t="n">
        <v>3</v>
      </c>
      <c r="F6" s="6" t="n">
        <v>5</v>
      </c>
      <c r="G6" s="4" t="s">
        <v>12</v>
      </c>
    </row>
    <row r="7" customFormat="false" ht="30" hidden="false" customHeight="true" outlineLevel="0" collapsed="false">
      <c r="A7" s="4" t="s">
        <v>13</v>
      </c>
      <c r="B7" s="5" t="n">
        <v>0.15</v>
      </c>
      <c r="C7" s="6" t="n">
        <v>5</v>
      </c>
      <c r="D7" s="6" t="n">
        <v>3</v>
      </c>
      <c r="E7" s="6" t="n">
        <v>1</v>
      </c>
      <c r="F7" s="6" t="n">
        <v>4</v>
      </c>
      <c r="G7" s="4" t="s">
        <v>14</v>
      </c>
    </row>
    <row r="8" customFormat="false" ht="30" hidden="false" customHeight="true" outlineLevel="0" collapsed="false">
      <c r="A8" s="4" t="s">
        <v>15</v>
      </c>
      <c r="B8" s="5" t="n">
        <v>0.1</v>
      </c>
      <c r="C8" s="6" t="n">
        <v>5</v>
      </c>
      <c r="D8" s="6" t="n">
        <v>3</v>
      </c>
      <c r="E8" s="6" t="n">
        <v>2</v>
      </c>
      <c r="F8" s="6" t="n">
        <v>4</v>
      </c>
      <c r="G8" s="4" t="s">
        <v>16</v>
      </c>
    </row>
    <row r="9" customFormat="false" ht="30" hidden="false" customHeight="true" outlineLevel="0" collapsed="false">
      <c r="A9" s="4" t="s">
        <v>17</v>
      </c>
      <c r="B9" s="5" t="n">
        <v>0.1</v>
      </c>
      <c r="C9" s="6" t="n">
        <v>4</v>
      </c>
      <c r="D9" s="6" t="n">
        <v>3</v>
      </c>
      <c r="E9" s="6" t="n">
        <v>1</v>
      </c>
      <c r="F9" s="6" t="n">
        <v>3</v>
      </c>
      <c r="G9" s="4" t="s">
        <v>18</v>
      </c>
    </row>
    <row r="10" customFormat="false" ht="30" hidden="false" customHeight="true" outlineLevel="0" collapsed="false">
      <c r="A10" s="4" t="s">
        <v>19</v>
      </c>
      <c r="B10" s="5" t="n">
        <v>0.1</v>
      </c>
      <c r="C10" s="6" t="n">
        <v>1</v>
      </c>
      <c r="D10" s="6" t="n">
        <v>4</v>
      </c>
      <c r="E10" s="6" t="n">
        <v>5</v>
      </c>
      <c r="F10" s="6" t="n">
        <v>4</v>
      </c>
      <c r="G10" s="4" t="s">
        <v>20</v>
      </c>
    </row>
    <row r="11" customFormat="false" ht="30" hidden="false" customHeight="true" outlineLevel="0" collapsed="false">
      <c r="A11" s="4" t="s">
        <v>21</v>
      </c>
      <c r="B11" s="5" t="n">
        <v>0.05</v>
      </c>
      <c r="C11" s="6" t="n">
        <v>2</v>
      </c>
      <c r="D11" s="6" t="n">
        <v>4</v>
      </c>
      <c r="E11" s="6" t="n">
        <v>4</v>
      </c>
      <c r="F11" s="6" t="n">
        <v>4</v>
      </c>
      <c r="G11" s="4" t="s">
        <v>22</v>
      </c>
    </row>
    <row r="12" customFormat="false" ht="30" hidden="false" customHeight="true" outlineLevel="0" collapsed="false">
      <c r="A12" s="4" t="s">
        <v>23</v>
      </c>
      <c r="B12" s="5" t="n">
        <v>0.1</v>
      </c>
      <c r="C12" s="6" t="n">
        <v>5</v>
      </c>
      <c r="D12" s="6" t="n">
        <v>4</v>
      </c>
      <c r="E12" s="6" t="n">
        <v>1</v>
      </c>
      <c r="F12" s="6" t="n">
        <v>4</v>
      </c>
      <c r="G12" s="4" t="s">
        <v>24</v>
      </c>
    </row>
    <row r="13" customFormat="false" ht="15" hidden="false" customHeight="false" outlineLevel="0" collapsed="false">
      <c r="A13" s="7" t="s">
        <v>25</v>
      </c>
      <c r="B13" s="8" t="n">
        <f aca="false">SUM(B5:B12)</f>
        <v>1</v>
      </c>
      <c r="C13" s="9" t="n">
        <f aca="false">SUMPRODUCT($B$5:$B$12,C5:C12)</f>
        <v>4.05</v>
      </c>
      <c r="D13" s="9" t="n">
        <f aca="false">SUMPRODUCT($B$5:$B$12,D5:D12)</f>
        <v>3.15</v>
      </c>
      <c r="E13" s="9" t="n">
        <f aca="false">SUMPRODUCT($B$5:$B$12,E5:E12)</f>
        <v>1.95</v>
      </c>
      <c r="F13" s="9" t="n">
        <f aca="false">SUMPRODUCT($B$5:$B$12,F5:F12)</f>
        <v>3.8</v>
      </c>
    </row>
    <row r="14" customFormat="false" ht="15" hidden="false" customHeight="false" outlineLevel="0" collapsed="false">
      <c r="A14" s="7" t="s">
        <v>26</v>
      </c>
      <c r="C14" s="10" t="n">
        <f aca="false">RANK(C13,$C$13:$F$13)</f>
        <v>1</v>
      </c>
      <c r="D14" s="10" t="n">
        <f aca="false">RANK(D13,$C$13:$F$13)</f>
        <v>3</v>
      </c>
      <c r="E14" s="10" t="n">
        <f aca="false">RANK(E13,$C$13:$F$13)</f>
        <v>4</v>
      </c>
      <c r="F14" s="10" t="n">
        <f aca="false">RANK(F13,$C$13:$F$13)</f>
        <v>2</v>
      </c>
    </row>
    <row r="16" customFormat="false" ht="33.75" hidden="false" customHeight="true" outlineLevel="0" collapsed="false">
      <c r="A16" s="11" t="s">
        <v>27</v>
      </c>
      <c r="B16" s="11"/>
      <c r="C16" s="11"/>
      <c r="D16" s="11"/>
      <c r="E16" s="11"/>
      <c r="F16" s="11"/>
      <c r="G16" s="11"/>
    </row>
  </sheetData>
  <mergeCells count="1">
    <mergeCell ref="A16:G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100"/>
  </cols>
  <sheetData>
    <row r="1" customFormat="false" ht="17.35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4" customFormat="false" ht="15" hidden="false" customHeight="false" outlineLevel="0" collapsed="false">
      <c r="A4" s="3" t="s">
        <v>30</v>
      </c>
      <c r="B4" s="3" t="s">
        <v>31</v>
      </c>
      <c r="C4" s="3" t="s">
        <v>32</v>
      </c>
      <c r="D4" s="3" t="s">
        <v>33</v>
      </c>
      <c r="E4" s="3" t="s">
        <v>34</v>
      </c>
      <c r="F4" s="3" t="s">
        <v>35</v>
      </c>
    </row>
    <row r="5" customFormat="false" ht="43.5" hidden="false" customHeight="true" outlineLevel="0" collapsed="false">
      <c r="A5" s="4" t="s">
        <v>36</v>
      </c>
      <c r="B5" s="4" t="s">
        <v>37</v>
      </c>
      <c r="C5" s="4" t="s">
        <v>38</v>
      </c>
      <c r="D5" s="4" t="s">
        <v>39</v>
      </c>
      <c r="E5" s="4" t="s">
        <v>38</v>
      </c>
      <c r="F5" s="4" t="s">
        <v>40</v>
      </c>
    </row>
    <row r="6" customFormat="false" ht="43.5" hidden="false" customHeight="true" outlineLevel="0" collapsed="false">
      <c r="A6" s="4" t="s">
        <v>41</v>
      </c>
      <c r="B6" s="4" t="s">
        <v>37</v>
      </c>
      <c r="C6" s="4" t="s">
        <v>38</v>
      </c>
      <c r="D6" s="4" t="s">
        <v>38</v>
      </c>
      <c r="E6" s="4" t="s">
        <v>38</v>
      </c>
      <c r="F6" s="4" t="s">
        <v>42</v>
      </c>
    </row>
    <row r="7" customFormat="false" ht="43.5" hidden="false" customHeight="true" outlineLevel="0" collapsed="false">
      <c r="A7" s="4" t="s">
        <v>43</v>
      </c>
      <c r="B7" s="4" t="s">
        <v>37</v>
      </c>
      <c r="C7" s="4" t="s">
        <v>38</v>
      </c>
      <c r="D7" s="4" t="s">
        <v>39</v>
      </c>
      <c r="E7" s="4" t="s">
        <v>38</v>
      </c>
      <c r="F7" s="4" t="s">
        <v>44</v>
      </c>
    </row>
    <row r="8" customFormat="false" ht="43.5" hidden="false" customHeight="true" outlineLevel="0" collapsed="false">
      <c r="A8" s="4" t="s">
        <v>45</v>
      </c>
      <c r="B8" s="4" t="s">
        <v>38</v>
      </c>
      <c r="C8" s="4" t="s">
        <v>37</v>
      </c>
      <c r="D8" s="4" t="s">
        <v>37</v>
      </c>
      <c r="E8" s="4" t="s">
        <v>37</v>
      </c>
      <c r="F8" s="4" t="s">
        <v>46</v>
      </c>
    </row>
    <row r="9" customFormat="false" ht="43.5" hidden="false" customHeight="true" outlineLevel="0" collapsed="false">
      <c r="A9" s="4" t="s">
        <v>47</v>
      </c>
      <c r="B9" s="4" t="s">
        <v>37</v>
      </c>
      <c r="C9" s="4" t="s">
        <v>37</v>
      </c>
      <c r="D9" s="4" t="s">
        <v>39</v>
      </c>
      <c r="E9" s="4" t="s">
        <v>37</v>
      </c>
      <c r="F9" s="4" t="s">
        <v>48</v>
      </c>
    </row>
    <row r="10" customFormat="false" ht="43.5" hidden="false" customHeight="true" outlineLevel="0" collapsed="false">
      <c r="A10" s="4" t="s">
        <v>49</v>
      </c>
      <c r="B10" s="4" t="s">
        <v>37</v>
      </c>
      <c r="C10" s="4" t="s">
        <v>37</v>
      </c>
      <c r="D10" s="4" t="s">
        <v>39</v>
      </c>
      <c r="E10" s="4" t="s">
        <v>38</v>
      </c>
      <c r="F10" s="4" t="s">
        <v>50</v>
      </c>
    </row>
    <row r="11" customFormat="false" ht="43.5" hidden="false" customHeight="true" outlineLevel="0" collapsed="false">
      <c r="A11" s="4" t="s">
        <v>51</v>
      </c>
      <c r="B11" s="4" t="s">
        <v>37</v>
      </c>
      <c r="C11" s="4" t="s">
        <v>38</v>
      </c>
      <c r="D11" s="4" t="s">
        <v>39</v>
      </c>
      <c r="E11" s="4" t="s">
        <v>38</v>
      </c>
      <c r="F11" s="4" t="s">
        <v>52</v>
      </c>
    </row>
    <row r="12" customFormat="false" ht="43.5" hidden="false" customHeight="true" outlineLevel="0" collapsed="false">
      <c r="A12" s="4" t="s">
        <v>53</v>
      </c>
      <c r="B12" s="4" t="s">
        <v>37</v>
      </c>
      <c r="C12" s="4" t="s">
        <v>38</v>
      </c>
      <c r="D12" s="4" t="s">
        <v>39</v>
      </c>
      <c r="E12" s="4" t="s">
        <v>38</v>
      </c>
      <c r="F12" s="4" t="s">
        <v>54</v>
      </c>
    </row>
  </sheetData>
  <conditionalFormatting sqref="B5:E12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1">
      <formula>"CONDITIONAL"</formula>
    </cfRule>
    <cfRule type="cellIs" priority="4" operator="equal" aboveAverage="0" equalAverage="0" bottom="0" percent="0" rank="0" text="" dxfId="2">
      <formula>"FAIL"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4"/>
    <col collapsed="false" customWidth="true" hidden="false" outlineLevel="0" max="5" min="2" style="0" width="16"/>
  </cols>
  <sheetData>
    <row r="1" customFormat="false" ht="17.35" hidden="false" customHeight="false" outlineLevel="0" collapsed="false">
      <c r="A1" s="1" t="s">
        <v>55</v>
      </c>
    </row>
    <row r="2" customFormat="false" ht="15" hidden="false" customHeight="false" outlineLevel="0" collapsed="false">
      <c r="A2" s="2" t="s">
        <v>56</v>
      </c>
    </row>
    <row r="4" customFormat="false" ht="15" hidden="false" customHeight="false" outlineLevel="0" collapsed="false">
      <c r="A4" s="3" t="s">
        <v>57</v>
      </c>
      <c r="B4" s="3" t="s">
        <v>31</v>
      </c>
      <c r="C4" s="3" t="s">
        <v>32</v>
      </c>
      <c r="D4" s="3" t="s">
        <v>33</v>
      </c>
      <c r="E4" s="3" t="s">
        <v>34</v>
      </c>
    </row>
    <row r="5" customFormat="false" ht="15" hidden="false" customHeight="false" outlineLevel="0" collapsed="false">
      <c r="A5" s="4" t="s">
        <v>58</v>
      </c>
      <c r="B5" s="12" t="n">
        <v>220000</v>
      </c>
      <c r="C5" s="12" t="n">
        <v>820000</v>
      </c>
      <c r="D5" s="12" t="n">
        <v>1320000</v>
      </c>
      <c r="E5" s="12" t="n">
        <v>910000</v>
      </c>
    </row>
    <row r="6" customFormat="false" ht="15" hidden="false" customHeight="false" outlineLevel="0" collapsed="false">
      <c r="A6" s="4" t="s">
        <v>59</v>
      </c>
      <c r="B6" s="12" t="n">
        <v>19800</v>
      </c>
      <c r="C6" s="12" t="n">
        <v>123000</v>
      </c>
      <c r="D6" s="12" t="n">
        <v>257400</v>
      </c>
      <c r="E6" s="12" t="n">
        <v>136500</v>
      </c>
    </row>
    <row r="7" customFormat="false" ht="15" hidden="false" customHeight="false" outlineLevel="0" collapsed="false">
      <c r="A7" s="4" t="s">
        <v>60</v>
      </c>
      <c r="B7" s="12" t="n">
        <v>30000</v>
      </c>
      <c r="C7" s="12" t="n">
        <v>250000</v>
      </c>
      <c r="D7" s="12" t="n">
        <v>350000</v>
      </c>
      <c r="E7" s="12" t="n">
        <v>270000</v>
      </c>
    </row>
    <row r="8" customFormat="false" ht="15" hidden="false" customHeight="false" outlineLevel="0" collapsed="false">
      <c r="A8" s="4" t="s">
        <v>61</v>
      </c>
      <c r="B8" s="12" t="n">
        <v>285576</v>
      </c>
      <c r="C8" s="12" t="n">
        <v>1125383</v>
      </c>
      <c r="D8" s="12" t="n">
        <v>1929227</v>
      </c>
      <c r="E8" s="12" t="n">
        <v>1107883</v>
      </c>
    </row>
    <row r="9" customFormat="false" ht="15" hidden="false" customHeight="false" outlineLevel="0" collapsed="false">
      <c r="A9" s="4" t="s">
        <v>62</v>
      </c>
      <c r="B9" s="12" t="n">
        <v>70000</v>
      </c>
      <c r="C9" s="12" t="n">
        <v>441667</v>
      </c>
      <c r="D9" s="12" t="n">
        <v>770833</v>
      </c>
      <c r="E9" s="12" t="n">
        <v>433333</v>
      </c>
    </row>
    <row r="10" customFormat="false" ht="15" hidden="false" customHeight="false" outlineLevel="0" collapsed="false">
      <c r="A10" s="7" t="s">
        <v>63</v>
      </c>
      <c r="B10" s="13" t="n">
        <f aca="false">SUM(B5:B9)</f>
        <v>625376</v>
      </c>
      <c r="C10" s="13" t="n">
        <f aca="false">SUM(C5:C9)</f>
        <v>2760050</v>
      </c>
      <c r="D10" s="13" t="n">
        <f aca="false">SUM(D5:D9)</f>
        <v>4627460</v>
      </c>
      <c r="E10" s="13" t="n">
        <f aca="false">SUM(E5:E9)</f>
        <v>2857716</v>
      </c>
    </row>
    <row r="11" customFormat="false" ht="15" hidden="false" customHeight="false" outlineLevel="0" collapsed="false">
      <c r="A11" s="4" t="s">
        <v>64</v>
      </c>
      <c r="B11" s="14" t="n">
        <f aca="false">SUM(B5:B7)</f>
        <v>269800</v>
      </c>
      <c r="C11" s="14" t="n">
        <f aca="false">SUM(C5:C7)</f>
        <v>1193000</v>
      </c>
      <c r="D11" s="14" t="n">
        <f aca="false">SUM(D5:D7)</f>
        <v>1927400</v>
      </c>
      <c r="E11" s="14" t="n">
        <f aca="false">SUM(E5:E7)</f>
        <v>1316500</v>
      </c>
    </row>
    <row r="12" customFormat="false" ht="15" hidden="false" customHeight="false" outlineLevel="0" collapsed="false">
      <c r="A12" s="4" t="s">
        <v>65</v>
      </c>
      <c r="B12" s="15" t="n">
        <f aca="false">1500000-B11</f>
        <v>1230200</v>
      </c>
      <c r="C12" s="15" t="n">
        <f aca="false">1500000-C11</f>
        <v>307000</v>
      </c>
      <c r="D12" s="15" t="n">
        <f aca="false">1500000-D11</f>
        <v>-427400</v>
      </c>
      <c r="E12" s="15" t="n">
        <f aca="false">1500000-E11</f>
        <v>183500</v>
      </c>
    </row>
    <row r="13" customFormat="false" ht="15" hidden="false" customHeight="false" outlineLevel="0" collapsed="false">
      <c r="A13" s="4" t="s">
        <v>66</v>
      </c>
      <c r="B13" s="16" t="n">
        <f aca="false">B10/48600000</f>
        <v>0.0128678189300412</v>
      </c>
      <c r="C13" s="16" t="n">
        <f aca="false">C10/48600000</f>
        <v>0.0567911522633745</v>
      </c>
      <c r="D13" s="16" t="n">
        <f aca="false">D10/48600000</f>
        <v>0.0952152263374486</v>
      </c>
      <c r="E13" s="16" t="n">
        <f aca="false">E10/48600000</f>
        <v>0.0588007407407407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92"/>
    <col collapsed="false" customWidth="true" hidden="false" outlineLevel="0" max="3" min="3" style="0" width="9"/>
    <col collapsed="false" customWidth="true" hidden="false" outlineLevel="0" max="6" min="4" style="0" width="11"/>
    <col collapsed="false" customWidth="true" hidden="false" outlineLevel="0" max="7" min="7" style="0" width="14"/>
  </cols>
  <sheetData>
    <row r="1" customFormat="false" ht="17.35" hidden="false" customHeight="false" outlineLevel="0" collapsed="false">
      <c r="A1" s="1" t="s">
        <v>67</v>
      </c>
    </row>
    <row r="2" customFormat="false" ht="15" hidden="false" customHeight="false" outlineLevel="0" collapsed="false">
      <c r="A2" s="2" t="s">
        <v>68</v>
      </c>
    </row>
    <row r="4" customFormat="false" ht="15" hidden="false" customHeight="false" outlineLevel="0" collapsed="false">
      <c r="A4" s="3" t="s">
        <v>69</v>
      </c>
      <c r="B4" s="3" t="s">
        <v>2</v>
      </c>
      <c r="C4" s="3" t="s">
        <v>3</v>
      </c>
      <c r="D4" s="3" t="s">
        <v>70</v>
      </c>
      <c r="E4" s="3" t="s">
        <v>71</v>
      </c>
      <c r="F4" s="3" t="s">
        <v>72</v>
      </c>
      <c r="G4" s="3" t="s">
        <v>73</v>
      </c>
    </row>
    <row r="5" customFormat="false" ht="15" hidden="false" customHeight="false" outlineLevel="0" collapsed="false">
      <c r="A5" s="4" t="s">
        <v>74</v>
      </c>
      <c r="B5" s="4" t="s">
        <v>75</v>
      </c>
      <c r="C5" s="5" t="n">
        <v>0.15</v>
      </c>
      <c r="D5" s="6"/>
      <c r="E5" s="6"/>
      <c r="F5" s="6"/>
      <c r="G5" s="4" t="s">
        <v>76</v>
      </c>
    </row>
    <row r="6" customFormat="false" ht="15" hidden="false" customHeight="false" outlineLevel="0" collapsed="false">
      <c r="A6" s="4" t="s">
        <v>74</v>
      </c>
      <c r="B6" s="4" t="s">
        <v>77</v>
      </c>
      <c r="C6" s="5" t="n">
        <v>0.08</v>
      </c>
      <c r="D6" s="6"/>
      <c r="E6" s="6"/>
      <c r="F6" s="6"/>
      <c r="G6" s="4" t="s">
        <v>76</v>
      </c>
    </row>
    <row r="7" customFormat="false" ht="15" hidden="false" customHeight="false" outlineLevel="0" collapsed="false">
      <c r="A7" s="4" t="s">
        <v>74</v>
      </c>
      <c r="B7" s="4" t="s">
        <v>78</v>
      </c>
      <c r="C7" s="5" t="n">
        <v>0.08</v>
      </c>
      <c r="D7" s="6"/>
      <c r="E7" s="6"/>
      <c r="F7" s="6"/>
      <c r="G7" s="4" t="s">
        <v>76</v>
      </c>
    </row>
    <row r="8" customFormat="false" ht="15" hidden="false" customHeight="false" outlineLevel="0" collapsed="false">
      <c r="A8" s="4" t="s">
        <v>79</v>
      </c>
      <c r="B8" s="4" t="s">
        <v>80</v>
      </c>
      <c r="C8" s="5" t="n">
        <v>0.1</v>
      </c>
      <c r="D8" s="6"/>
      <c r="E8" s="6"/>
      <c r="F8" s="6"/>
      <c r="G8" s="4" t="s">
        <v>76</v>
      </c>
    </row>
    <row r="9" customFormat="false" ht="15" hidden="false" customHeight="false" outlineLevel="0" collapsed="false">
      <c r="A9" s="4" t="s">
        <v>79</v>
      </c>
      <c r="B9" s="4" t="s">
        <v>81</v>
      </c>
      <c r="C9" s="5" t="n">
        <v>0.06</v>
      </c>
      <c r="D9" s="6"/>
      <c r="E9" s="6"/>
      <c r="F9" s="6"/>
      <c r="G9" s="4" t="s">
        <v>76</v>
      </c>
    </row>
    <row r="10" customFormat="false" ht="15" hidden="false" customHeight="false" outlineLevel="0" collapsed="false">
      <c r="A10" s="4" t="s">
        <v>82</v>
      </c>
      <c r="B10" s="4" t="s">
        <v>83</v>
      </c>
      <c r="C10" s="5" t="n">
        <v>0.08</v>
      </c>
      <c r="D10" s="6"/>
      <c r="E10" s="6"/>
      <c r="F10" s="6"/>
      <c r="G10" s="4" t="s">
        <v>84</v>
      </c>
    </row>
    <row r="11" customFormat="false" ht="15" hidden="false" customHeight="false" outlineLevel="0" collapsed="false">
      <c r="A11" s="4" t="s">
        <v>82</v>
      </c>
      <c r="B11" s="4" t="s">
        <v>85</v>
      </c>
      <c r="C11" s="5" t="n">
        <v>0.08</v>
      </c>
      <c r="D11" s="6"/>
      <c r="E11" s="6"/>
      <c r="F11" s="6"/>
      <c r="G11" s="4" t="s">
        <v>84</v>
      </c>
    </row>
    <row r="12" customFormat="false" ht="15" hidden="false" customHeight="false" outlineLevel="0" collapsed="false">
      <c r="A12" s="4" t="s">
        <v>86</v>
      </c>
      <c r="B12" s="4" t="s">
        <v>87</v>
      </c>
      <c r="C12" s="5" t="n">
        <v>0.08</v>
      </c>
      <c r="D12" s="6"/>
      <c r="E12" s="6"/>
      <c r="F12" s="6"/>
      <c r="G12" s="4" t="s">
        <v>84</v>
      </c>
    </row>
    <row r="13" customFormat="false" ht="15" hidden="false" customHeight="false" outlineLevel="0" collapsed="false">
      <c r="A13" s="4" t="s">
        <v>86</v>
      </c>
      <c r="B13" s="4" t="s">
        <v>88</v>
      </c>
      <c r="C13" s="5" t="n">
        <v>0.07</v>
      </c>
      <c r="D13" s="6"/>
      <c r="E13" s="6"/>
      <c r="F13" s="6"/>
      <c r="G13" s="4" t="s">
        <v>84</v>
      </c>
    </row>
    <row r="14" customFormat="false" ht="15" hidden="false" customHeight="false" outlineLevel="0" collapsed="false">
      <c r="A14" s="4" t="s">
        <v>86</v>
      </c>
      <c r="B14" s="4" t="s">
        <v>89</v>
      </c>
      <c r="C14" s="5" t="n">
        <v>0.06</v>
      </c>
      <c r="D14" s="6"/>
      <c r="E14" s="6"/>
      <c r="F14" s="6"/>
      <c r="G14" s="4" t="s">
        <v>84</v>
      </c>
    </row>
    <row r="15" customFormat="false" ht="15" hidden="false" customHeight="false" outlineLevel="0" collapsed="false">
      <c r="A15" s="4" t="s">
        <v>90</v>
      </c>
      <c r="B15" s="4" t="s">
        <v>91</v>
      </c>
      <c r="C15" s="5" t="n">
        <v>0.06</v>
      </c>
      <c r="D15" s="6"/>
      <c r="E15" s="6"/>
      <c r="F15" s="6"/>
      <c r="G15" s="4" t="s">
        <v>84</v>
      </c>
    </row>
    <row r="16" customFormat="false" ht="15" hidden="false" customHeight="false" outlineLevel="0" collapsed="false">
      <c r="A16" s="4" t="s">
        <v>92</v>
      </c>
      <c r="B16" s="4" t="s">
        <v>93</v>
      </c>
      <c r="C16" s="5" t="n">
        <v>0.05</v>
      </c>
      <c r="D16" s="6"/>
      <c r="E16" s="6"/>
      <c r="F16" s="6"/>
      <c r="G16" s="4" t="s">
        <v>84</v>
      </c>
    </row>
    <row r="17" customFormat="false" ht="15" hidden="false" customHeight="false" outlineLevel="0" collapsed="false">
      <c r="A17" s="4" t="s">
        <v>94</v>
      </c>
      <c r="B17" s="4" t="s">
        <v>95</v>
      </c>
      <c r="C17" s="5" t="n">
        <v>0.05</v>
      </c>
      <c r="D17" s="6"/>
      <c r="E17" s="6"/>
      <c r="F17" s="6"/>
      <c r="G17" s="4" t="s">
        <v>84</v>
      </c>
    </row>
    <row r="18" customFormat="false" ht="15" hidden="false" customHeight="false" outlineLevel="0" collapsed="false">
      <c r="B18" s="7" t="s">
        <v>96</v>
      </c>
      <c r="C18" s="8" t="n">
        <f aca="false">SUM(C5:C17)</f>
        <v>1</v>
      </c>
      <c r="D18" s="9" t="n">
        <f aca="false">SUMPRODUCT($C$5:$C$17,D5:D17)</f>
        <v>0</v>
      </c>
      <c r="E18" s="9" t="n">
        <f aca="false">SUMPRODUCT($C$5:$C$17,E5:E17)</f>
        <v>0</v>
      </c>
      <c r="F18" s="9" t="n">
        <f aca="false">SUMPRODUCT($C$5:$C$17,F5:F17)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2026-10-11T04:32:36Z</dcterms:created>
  <dc:creator>openpyxl</dc:creator>
  <dc:description/>
  <dc:language>en-US</dc:language>
  <cp:lastModifiedBy/>
  <dcterms:modified xsi:type="dcterms:W3CDTF">2026-10-11T04:32:36Z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